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82" activeTab="0"/>
  </bookViews>
  <sheets>
    <sheet name="Ермак" sheetId="1" r:id="rId1"/>
  </sheets>
  <definedNames>
    <definedName name="_xlnm.Print_Area" localSheetId="0">'Ермак'!$A$1:$E$81</definedName>
  </definedNames>
  <calcPr fullCalcOnLoad="1"/>
</workbook>
</file>

<file path=xl/sharedStrings.xml><?xml version="1.0" encoding="utf-8"?>
<sst xmlns="http://schemas.openxmlformats.org/spreadsheetml/2006/main" count="93" uniqueCount="87">
  <si>
    <t>Расчет финансового обеспечения выполнения муниципального задания</t>
  </si>
  <si>
    <t xml:space="preserve"> Муниципальное бюджетное общеобразовательное учреждение Ермаковская  средняя общеобразовательная школа </t>
  </si>
  <si>
    <t>Количество учащихся</t>
  </si>
  <si>
    <t>Количество первоклассников</t>
  </si>
  <si>
    <t>Всего учащихся (чел.)</t>
  </si>
  <si>
    <t>Общий объем оказываемых муниципальных услуг  за счет  субвенции,      тыс. руб.</t>
  </si>
  <si>
    <t>Общий объем оказываемых муниципальных услуг  за счет средств местного бюджета,        тыс. руб.</t>
  </si>
  <si>
    <t xml:space="preserve">                                                    из них 1 ступень</t>
  </si>
  <si>
    <t xml:space="preserve">                                                               2 ступень</t>
  </si>
  <si>
    <t xml:space="preserve">                                                               3 ступень</t>
  </si>
  <si>
    <t>Норматив финансовых затрат на единицу оказываемой муниципальной услуги (выполняемой работы), руб.</t>
  </si>
  <si>
    <t>питание</t>
  </si>
  <si>
    <t>учащиеся</t>
  </si>
  <si>
    <t>медосмотр равными долями</t>
  </si>
  <si>
    <t>Услуга по реализации общеобразовательной программы начального общего образования     (1 ступень)</t>
  </si>
  <si>
    <t>молоко</t>
  </si>
  <si>
    <t>1ст</t>
  </si>
  <si>
    <t>Услуга по реализации общеобразовательной программы основного общего образования       (2 ступень)</t>
  </si>
  <si>
    <t>2ст</t>
  </si>
  <si>
    <t>Услуга по реализации общеобразовательной программы среднего (полного) общего образования   (3 ступень)</t>
  </si>
  <si>
    <t>3ст</t>
  </si>
  <si>
    <t>Общий объем оказываемых муниципальных услуг (выполняемых работ), тыс. руб.</t>
  </si>
  <si>
    <t>из них:</t>
  </si>
  <si>
    <t>Наименование показателя</t>
  </si>
  <si>
    <t>КОСГУ</t>
  </si>
  <si>
    <t xml:space="preserve">Утверждено на 2012 г. субвенция (тыс. руб.)  </t>
  </si>
  <si>
    <t xml:space="preserve">Утверждено на 2012 г.            средства местного бюджета,                  (тыс. руб.)  </t>
  </si>
  <si>
    <t>Всего затрат</t>
  </si>
  <si>
    <t>1. Расчетно- нормативные затраты на реализацию стоимости муниципальной услуги</t>
  </si>
  <si>
    <t>Оплата работ, услуг</t>
  </si>
  <si>
    <t>Оплата труда и начисления на выплаты по оплате труда</t>
  </si>
  <si>
    <t>Заработная плата</t>
  </si>
  <si>
    <t>Прочие выплаты</t>
  </si>
  <si>
    <t>-расходы на компенсацию педагогическим работникам на приобретение книг, учебников и другой издательской продукции</t>
  </si>
  <si>
    <t>-ежемесячные компенсационные выплаты, назначаемые и выплачиваемые работодателем находящимся в отпуске по уходу за ребенком до 1,5 лет и дополнительном отпуске без сохранения заработной платы по уходу за ребенком до 3 лет.</t>
  </si>
  <si>
    <t>- командировочные расходы</t>
  </si>
  <si>
    <t>Начисления на выплаты по оплате труда</t>
  </si>
  <si>
    <t>Услуги связи</t>
  </si>
  <si>
    <t>Транспортные услуги</t>
  </si>
  <si>
    <t>-командировочные</t>
  </si>
  <si>
    <t>Текущий ремонт оборудования</t>
  </si>
  <si>
    <t>Прочие услуги</t>
  </si>
  <si>
    <t>-оплата за обучение на курсах повышения квалификации, подготовку и переподготовку специалистов в организациях</t>
  </si>
  <si>
    <t>организация питание на военно-полевых сборах</t>
  </si>
  <si>
    <t>приобретение журналов</t>
  </si>
  <si>
    <t>-оплата договоров на подписку и периодическую литературу (газеты, журналы)</t>
  </si>
  <si>
    <t>-оплата услуг централицованной бухгалтерии</t>
  </si>
  <si>
    <t>-обслуживание программы</t>
  </si>
  <si>
    <t>-Расходы по медецинскому осмотру педагогических работников</t>
  </si>
  <si>
    <t>Прочии расходы (алимпиады)</t>
  </si>
  <si>
    <t>Поступление нефинансовых активов</t>
  </si>
  <si>
    <t>Увеличение стоимости основных фондов</t>
  </si>
  <si>
    <t>- наглядные пособия, учебники, оборудование</t>
  </si>
  <si>
    <t>Увеличение материальных затрат</t>
  </si>
  <si>
    <t>- молоко</t>
  </si>
  <si>
    <t>- приобретение моющих, чистящих стредств</t>
  </si>
  <si>
    <t>-прочие хозяйственные расходы</t>
  </si>
  <si>
    <t>Канцелярские товары</t>
  </si>
  <si>
    <t>-Комплектующии к оргтехнике</t>
  </si>
  <si>
    <t>- организация горячего питания</t>
  </si>
  <si>
    <t>2. Расчетно- нормативные затраты общехозяйственного назначения</t>
  </si>
  <si>
    <t>-транспортные услуги</t>
  </si>
  <si>
    <t>Коммунальные услуги</t>
  </si>
  <si>
    <t>-оплата отопления</t>
  </si>
  <si>
    <t>-оплата потребления электрической энергии</t>
  </si>
  <si>
    <t>-оплата водоснабжения</t>
  </si>
  <si>
    <t>- оплата потребления газа (включая его транспортировку по газораспределительным сетям и плату за снабженческие услуги)</t>
  </si>
  <si>
    <t>Работы по содержанию имущества</t>
  </si>
  <si>
    <t>-Проверка дымоходов, замер сопротивления</t>
  </si>
  <si>
    <t>-монтаж и техническое обслуживание АПС, ктс</t>
  </si>
  <si>
    <t>- техническое обслуживание газа провода, ремонт газовых котельных</t>
  </si>
  <si>
    <t>-диагностика</t>
  </si>
  <si>
    <t>-расходы по дезинфекции и дератизации, противоклещевая обработка</t>
  </si>
  <si>
    <t>-вывоз ТБО</t>
  </si>
  <si>
    <t>- текущий ремонт</t>
  </si>
  <si>
    <t>-Огнезащитная пропитка чердачных перекрытий</t>
  </si>
  <si>
    <t>Прочие работы и услуги</t>
  </si>
  <si>
    <t>- страхование автотранспортных сресдтв</t>
  </si>
  <si>
    <t>-Обучение ответственных за тепло и электрохозяйство, обучение водителей</t>
  </si>
  <si>
    <t>- ключ ЭЦП</t>
  </si>
  <si>
    <t>-охрана здания</t>
  </si>
  <si>
    <t>Увеличение стоимости материальных запасов</t>
  </si>
  <si>
    <t>- приобретение угля</t>
  </si>
  <si>
    <t>- приобретение ГСМ</t>
  </si>
  <si>
    <t>3. Затраты целевого назначения</t>
  </si>
  <si>
    <t>Уплата налогов (транспортный налог), госпошлин, штрафов , прохождения техосмотра</t>
  </si>
  <si>
    <t>290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</si>
</sst>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.00"/>
    <numFmt numFmtId="167" formatCode="0.0"/>
    <numFmt numFmtId="168" formatCode="0.00"/>
    <numFmt numFmtId="169" formatCode="@"/>
  </numFmts>
  <fonts count="8">
    <font>
      <sz val="10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left" vertical="center"/>
      <protection/>
    </xf>
    <xf numFmtId="164" fontId="1" fillId="0" borderId="0">
      <alignment horizontal="left" vertical="top"/>
      <protection/>
    </xf>
    <xf numFmtId="164" fontId="1" fillId="0" borderId="0">
      <alignment horizontal="left" vertical="top"/>
      <protection/>
    </xf>
    <xf numFmtId="164" fontId="1" fillId="0" borderId="0">
      <alignment horizontal="left" vertical="top"/>
      <protection/>
    </xf>
    <xf numFmtId="164" fontId="2" fillId="0" borderId="0">
      <alignment horizontal="center" vertical="center"/>
      <protection/>
    </xf>
    <xf numFmtId="164" fontId="1" fillId="0" borderId="0">
      <alignment horizontal="left" vertical="top"/>
      <protection/>
    </xf>
    <xf numFmtId="164" fontId="1" fillId="0" borderId="0">
      <alignment horizontal="left" vertical="top"/>
      <protection/>
    </xf>
    <xf numFmtId="164" fontId="1" fillId="0" borderId="0">
      <alignment horizontal="left" vertical="top"/>
      <protection/>
    </xf>
    <xf numFmtId="164" fontId="1" fillId="0" borderId="0">
      <alignment horizontal="left" vertical="top"/>
      <protection/>
    </xf>
    <xf numFmtId="164" fontId="1" fillId="0" borderId="0">
      <alignment horizontal="left" vertical="top"/>
      <protection/>
    </xf>
    <xf numFmtId="164" fontId="3" fillId="0" borderId="0">
      <alignment horizontal="left" vertical="top"/>
      <protection/>
    </xf>
    <xf numFmtId="164" fontId="1" fillId="0" borderId="0">
      <alignment horizontal="right" vertical="center"/>
      <protection/>
    </xf>
    <xf numFmtId="164" fontId="1" fillId="0" borderId="0">
      <alignment horizontal="left" vertical="center"/>
      <protection/>
    </xf>
    <xf numFmtId="164" fontId="1" fillId="0" borderId="0">
      <alignment horizontal="left" vertical="top"/>
      <protection/>
    </xf>
    <xf numFmtId="164" fontId="3" fillId="0" borderId="0">
      <alignment horizontal="left" vertical="top"/>
      <protection/>
    </xf>
  </cellStyleXfs>
  <cellXfs count="4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2" borderId="0" xfId="0" applyFont="1" applyFill="1" applyBorder="1" applyAlignment="1">
      <alignment horizontal="left" vertical="center" wrapText="1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7" fillId="0" borderId="1" xfId="0" applyFont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8" fontId="4" fillId="0" borderId="0" xfId="0" applyNumberFormat="1" applyFont="1" applyAlignment="1">
      <alignment horizontal="left"/>
    </xf>
    <xf numFmtId="164" fontId="7" fillId="0" borderId="0" xfId="0" applyFont="1" applyAlignment="1">
      <alignment/>
    </xf>
    <xf numFmtId="164" fontId="5" fillId="0" borderId="1" xfId="0" applyFont="1" applyBorder="1" applyAlignment="1">
      <alignment horizontal="center" vertical="distributed" wrapText="1"/>
    </xf>
    <xf numFmtId="164" fontId="5" fillId="0" borderId="1" xfId="0" applyFont="1" applyBorder="1" applyAlignment="1">
      <alignment horizontal="center" vertical="center" wrapText="1"/>
    </xf>
    <xf numFmtId="165" fontId="6" fillId="0" borderId="0" xfId="0" applyNumberFormat="1" applyFont="1" applyAlignment="1">
      <alignment vertical="distributed" wrapText="1"/>
    </xf>
    <xf numFmtId="164" fontId="6" fillId="0" borderId="0" xfId="0" applyFont="1" applyAlignment="1">
      <alignment vertical="distributed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vertical="distributed" wrapText="1"/>
    </xf>
    <xf numFmtId="164" fontId="4" fillId="2" borderId="0" xfId="0" applyFont="1" applyFill="1" applyAlignment="1">
      <alignment vertical="distributed" wrapText="1"/>
    </xf>
    <xf numFmtId="164" fontId="5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distributed" wrapText="1"/>
    </xf>
    <xf numFmtId="164" fontId="4" fillId="0" borderId="0" xfId="0" applyFont="1" applyAlignment="1">
      <alignment vertical="distributed" wrapText="1"/>
    </xf>
    <xf numFmtId="169" fontId="7" fillId="0" borderId="1" xfId="0" applyNumberFormat="1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distributed" wrapText="1"/>
    </xf>
    <xf numFmtId="169" fontId="5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distributed" wrapText="1"/>
    </xf>
    <xf numFmtId="169" fontId="5" fillId="2" borderId="1" xfId="0" applyNumberFormat="1" applyFont="1" applyFill="1" applyBorder="1" applyAlignment="1">
      <alignment vertical="center" wrapText="1"/>
    </xf>
    <xf numFmtId="169" fontId="5" fillId="0" borderId="1" xfId="0" applyNumberFormat="1" applyFont="1" applyBorder="1" applyAlignment="1">
      <alignment horizontal="center" vertical="center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10" xfId="20"/>
    <cellStyle name="S11" xfId="21"/>
    <cellStyle name="S18" xfId="22"/>
    <cellStyle name="S19" xfId="23"/>
    <cellStyle name="S2" xfId="24"/>
    <cellStyle name="S20" xfId="25"/>
    <cellStyle name="S21" xfId="26"/>
    <cellStyle name="S29" xfId="27"/>
    <cellStyle name="S3" xfId="28"/>
    <cellStyle name="S30" xfId="29"/>
    <cellStyle name="S5" xfId="30"/>
    <cellStyle name="S6" xfId="31"/>
    <cellStyle name="S7" xfId="32"/>
    <cellStyle name="S8" xfId="33"/>
    <cellStyle name="S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L81"/>
  <sheetViews>
    <sheetView tabSelected="1" view="pageBreakPreview" zoomScale="75" zoomScaleSheetLayoutView="75" workbookViewId="0" topLeftCell="B7">
      <pane ySplit="65535" topLeftCell="A7" activePane="topLeft" state="split"/>
      <selection pane="topLeft" activeCell="D16" sqref="D16"/>
      <selection pane="bottomLeft" activeCell="B7" sqref="B7"/>
    </sheetView>
  </sheetViews>
  <sheetFormatPr defaultColWidth="10.28125" defaultRowHeight="12.75"/>
  <cols>
    <col min="1" max="1" width="97.7109375" style="1" customWidth="1"/>
    <col min="2" max="2" width="21.57421875" style="1" customWidth="1"/>
    <col min="3" max="3" width="20.7109375" style="1" customWidth="1"/>
    <col min="4" max="4" width="20.421875" style="1" customWidth="1"/>
    <col min="5" max="5" width="17.421875" style="1" customWidth="1"/>
    <col min="6" max="6" width="15.7109375" style="1" customWidth="1"/>
    <col min="7" max="16384" width="10.421875" style="1" customWidth="1"/>
  </cols>
  <sheetData>
    <row r="1" spans="1:5" ht="29.25" customHeight="1">
      <c r="A1" s="2" t="s">
        <v>0</v>
      </c>
      <c r="B1" s="2"/>
      <c r="C1" s="2"/>
      <c r="D1" s="2"/>
      <c r="E1" s="2"/>
    </row>
    <row r="2" spans="1:5" s="5" customFormat="1" ht="27" customHeight="1">
      <c r="A2" s="3" t="s">
        <v>1</v>
      </c>
      <c r="B2" s="3"/>
      <c r="C2" s="3"/>
      <c r="D2" s="4"/>
      <c r="E2" s="4"/>
    </row>
    <row r="3" spans="1:5" s="5" customFormat="1" ht="39.75" customHeight="1">
      <c r="A3" s="6"/>
      <c r="B3" s="7" t="s">
        <v>2</v>
      </c>
      <c r="C3" s="8" t="s">
        <v>3</v>
      </c>
      <c r="D3" s="9"/>
      <c r="E3" s="9"/>
    </row>
    <row r="4" spans="1:5" s="13" customFormat="1" ht="28.5" customHeight="1">
      <c r="A4" s="10" t="s">
        <v>4</v>
      </c>
      <c r="B4" s="7">
        <f>B5+B6+B7</f>
        <v>135</v>
      </c>
      <c r="C4" s="7">
        <f>C5</f>
        <v>14</v>
      </c>
      <c r="D4" s="11" t="s">
        <v>5</v>
      </c>
      <c r="E4" s="12" t="s">
        <v>6</v>
      </c>
    </row>
    <row r="5" spans="1:5" s="16" customFormat="1" ht="25.5" customHeight="1">
      <c r="A5" s="14" t="s">
        <v>7</v>
      </c>
      <c r="B5" s="15">
        <v>46</v>
      </c>
      <c r="C5" s="15">
        <v>14</v>
      </c>
      <c r="D5" s="11"/>
      <c r="E5" s="12"/>
    </row>
    <row r="6" spans="1:5" s="16" customFormat="1" ht="21.75" customHeight="1">
      <c r="A6" s="14" t="s">
        <v>8</v>
      </c>
      <c r="B6" s="15">
        <v>70</v>
      </c>
      <c r="C6" s="15"/>
      <c r="D6" s="11"/>
      <c r="E6" s="12"/>
    </row>
    <row r="7" spans="1:5" s="16" customFormat="1" ht="21.75" customHeight="1">
      <c r="A7" s="14" t="s">
        <v>9</v>
      </c>
      <c r="B7" s="15">
        <v>19</v>
      </c>
      <c r="C7" s="15"/>
      <c r="D7" s="11"/>
      <c r="E7" s="12"/>
    </row>
    <row r="8" spans="1:11" s="16" customFormat="1" ht="36" customHeight="1">
      <c r="A8" s="10" t="s">
        <v>10</v>
      </c>
      <c r="B8" s="17"/>
      <c r="C8" s="17"/>
      <c r="D8" s="7"/>
      <c r="E8" s="12"/>
      <c r="I8" s="16" t="s">
        <v>11</v>
      </c>
      <c r="J8" s="16" t="s">
        <v>12</v>
      </c>
      <c r="K8" s="16" t="s">
        <v>13</v>
      </c>
    </row>
    <row r="9" spans="1:12" s="16" customFormat="1" ht="33.75" customHeight="1">
      <c r="A9" s="14" t="s">
        <v>14</v>
      </c>
      <c r="B9" s="18">
        <v>42596</v>
      </c>
      <c r="C9" s="19">
        <f>B9/26*10</f>
        <v>16383.076923076924</v>
      </c>
      <c r="D9" s="20">
        <f>((B9*B5)+((C5*C9)+(C5*((C9/12))*4)))/1000</f>
        <v>2265.233435897436</v>
      </c>
      <c r="E9" s="21">
        <v>114.8</v>
      </c>
      <c r="F9" s="16" t="s">
        <v>15</v>
      </c>
      <c r="G9" s="16" t="s">
        <v>16</v>
      </c>
      <c r="H9" s="22">
        <f>D44</f>
        <v>52</v>
      </c>
      <c r="I9" s="16">
        <f>J9*J13</f>
        <v>60.58370370370371</v>
      </c>
      <c r="J9" s="16">
        <v>46</v>
      </c>
      <c r="K9" s="16">
        <v>2.2</v>
      </c>
      <c r="L9" s="22">
        <f>H9+I9+K9</f>
        <v>114.78370370370372</v>
      </c>
    </row>
    <row r="10" spans="1:12" s="16" customFormat="1" ht="33.75" customHeight="1">
      <c r="A10" s="14" t="s">
        <v>17</v>
      </c>
      <c r="B10" s="18">
        <v>44778</v>
      </c>
      <c r="C10" s="15"/>
      <c r="D10" s="20">
        <f>B10*B6/1000</f>
        <v>3134.46</v>
      </c>
      <c r="E10" s="21">
        <v>94.3</v>
      </c>
      <c r="G10" s="16" t="s">
        <v>18</v>
      </c>
      <c r="I10" s="16">
        <f>J10*J13</f>
        <v>92.1925925925926</v>
      </c>
      <c r="J10" s="16">
        <v>70</v>
      </c>
      <c r="K10" s="16">
        <v>2.1</v>
      </c>
      <c r="L10" s="22">
        <f>H10+I10+K10</f>
        <v>94.2925925925926</v>
      </c>
    </row>
    <row r="11" spans="1:12" s="16" customFormat="1" ht="33.75" customHeight="1">
      <c r="A11" s="14" t="s">
        <v>19</v>
      </c>
      <c r="B11" s="18">
        <v>51676</v>
      </c>
      <c r="C11" s="15"/>
      <c r="D11" s="20">
        <f>B11*B7/1000</f>
        <v>981.844</v>
      </c>
      <c r="E11" s="21">
        <v>27.1</v>
      </c>
      <c r="G11" s="16" t="s">
        <v>20</v>
      </c>
      <c r="I11" s="16">
        <f>J11*J13</f>
        <v>25.023703703703706</v>
      </c>
      <c r="J11" s="16">
        <v>19</v>
      </c>
      <c r="K11" s="16">
        <v>2.1</v>
      </c>
      <c r="L11" s="22">
        <f>H11+I11+K11</f>
        <v>27.123703703703708</v>
      </c>
    </row>
    <row r="12" spans="1:12" s="16" customFormat="1" ht="30.75" customHeight="1">
      <c r="A12" s="10" t="s">
        <v>21</v>
      </c>
      <c r="B12" s="23">
        <f>C17+D17+E17</f>
        <v>7692.499999999999</v>
      </c>
      <c r="C12" s="23"/>
      <c r="D12" s="23"/>
      <c r="E12" s="23"/>
      <c r="I12" s="16">
        <f>SUM(I9:I11)</f>
        <v>177.8</v>
      </c>
      <c r="J12" s="16">
        <f>SUM(J9:J11)</f>
        <v>135</v>
      </c>
      <c r="L12" s="22">
        <f>SUM(L9:L11)</f>
        <v>236.20000000000005</v>
      </c>
    </row>
    <row r="13" spans="1:11" s="16" customFormat="1" ht="11.25" customHeight="1">
      <c r="A13" s="24"/>
      <c r="B13" s="24"/>
      <c r="C13" s="25"/>
      <c r="D13" s="25"/>
      <c r="E13" s="25"/>
      <c r="J13" s="16">
        <f>D49/J12</f>
        <v>1.3170370370370372</v>
      </c>
      <c r="K13" s="16">
        <f>D38/3</f>
        <v>2.1333333333333333</v>
      </c>
    </row>
    <row r="14" spans="1:11" ht="13.5" customHeight="1">
      <c r="A14" s="26" t="s">
        <v>22</v>
      </c>
      <c r="B14" s="26"/>
      <c r="C14" s="26"/>
      <c r="D14" s="26"/>
      <c r="E14" s="26"/>
      <c r="J14" s="27"/>
      <c r="K14" s="28"/>
    </row>
    <row r="15" spans="1:11" ht="6.75" customHeight="1">
      <c r="A15" s="29"/>
      <c r="B15" s="29"/>
      <c r="C15" s="29"/>
      <c r="D15" s="29"/>
      <c r="E15" s="29"/>
      <c r="J15" s="27"/>
      <c r="K15" s="28"/>
    </row>
    <row r="16" spans="1:6" s="33" customFormat="1" ht="78.75" customHeight="1">
      <c r="A16" s="30" t="s">
        <v>23</v>
      </c>
      <c r="B16" s="30" t="s">
        <v>24</v>
      </c>
      <c r="C16" s="31" t="s">
        <v>25</v>
      </c>
      <c r="D16" s="31" t="s">
        <v>26</v>
      </c>
      <c r="E16" s="31"/>
      <c r="F16" s="32">
        <f>D9+D10+D11+E9+E10+E11-C18-D18</f>
        <v>-0.06256410256284539</v>
      </c>
    </row>
    <row r="17" spans="1:5" s="33" customFormat="1" ht="27.75" customHeight="1">
      <c r="A17" s="30" t="s">
        <v>27</v>
      </c>
      <c r="B17" s="30"/>
      <c r="C17" s="34">
        <f>C18+C50+C80</f>
        <v>6381.599999999999</v>
      </c>
      <c r="D17" s="34">
        <f>D18+D50+D80</f>
        <v>1310.8999999999999</v>
      </c>
      <c r="E17" s="34">
        <f>E18+E50+E80</f>
        <v>0</v>
      </c>
    </row>
    <row r="18" spans="1:6" s="38" customFormat="1" ht="29.25" customHeight="1">
      <c r="A18" s="35" t="s">
        <v>28</v>
      </c>
      <c r="B18" s="35"/>
      <c r="C18" s="36">
        <f>C19+C40+C39</f>
        <v>6381.599999999999</v>
      </c>
      <c r="D18" s="36">
        <f>D19+D40</f>
        <v>236.20000000000002</v>
      </c>
      <c r="E18" s="36">
        <f>E19+E40</f>
        <v>0</v>
      </c>
      <c r="F18" s="37"/>
    </row>
    <row r="19" spans="1:5" s="41" customFormat="1" ht="17.25">
      <c r="A19" s="39" t="s">
        <v>29</v>
      </c>
      <c r="B19" s="31">
        <v>200</v>
      </c>
      <c r="C19" s="40">
        <f>C20+C27+C28+C30+C31</f>
        <v>5789.099999999999</v>
      </c>
      <c r="D19" s="40">
        <f>D20+D27+D28+D30+D31</f>
        <v>6.4</v>
      </c>
      <c r="E19" s="40">
        <f>E20+E27+E28+E30+E31</f>
        <v>0</v>
      </c>
    </row>
    <row r="20" spans="1:5" s="41" customFormat="1" ht="17.25">
      <c r="A20" s="39" t="s">
        <v>30</v>
      </c>
      <c r="B20" s="31">
        <v>210</v>
      </c>
      <c r="C20" s="40">
        <f>C21+C22+C26</f>
        <v>5353.2</v>
      </c>
      <c r="D20" s="40">
        <f>D21+D22+D26</f>
        <v>0</v>
      </c>
      <c r="E20" s="40">
        <f>E21+E22+E26</f>
        <v>0</v>
      </c>
    </row>
    <row r="21" spans="1:5" s="41" customFormat="1" ht="17.25">
      <c r="A21" s="39" t="s">
        <v>31</v>
      </c>
      <c r="B21" s="31">
        <v>211</v>
      </c>
      <c r="C21" s="40">
        <v>4082</v>
      </c>
      <c r="D21" s="40"/>
      <c r="E21" s="40"/>
    </row>
    <row r="22" spans="1:5" s="41" customFormat="1" ht="17.25">
      <c r="A22" s="39" t="s">
        <v>32</v>
      </c>
      <c r="B22" s="31">
        <v>212</v>
      </c>
      <c r="C22" s="40">
        <f>C23+C24+C25</f>
        <v>38.4</v>
      </c>
      <c r="D22" s="40">
        <f>SUM(D23:D25)</f>
        <v>0</v>
      </c>
      <c r="E22" s="40">
        <f>SUM(E23:E25)</f>
        <v>0</v>
      </c>
    </row>
    <row r="23" spans="1:5" s="41" customFormat="1" ht="27" customHeight="1">
      <c r="A23" s="42" t="s">
        <v>33</v>
      </c>
      <c r="B23" s="43"/>
      <c r="C23" s="44">
        <v>24</v>
      </c>
      <c r="D23" s="44"/>
      <c r="E23" s="44"/>
    </row>
    <row r="24" spans="1:5" s="41" customFormat="1" ht="45.75" customHeight="1">
      <c r="A24" s="42" t="s">
        <v>34</v>
      </c>
      <c r="B24" s="43"/>
      <c r="C24" s="44"/>
      <c r="D24" s="44"/>
      <c r="E24" s="44"/>
    </row>
    <row r="25" spans="1:5" s="41" customFormat="1" ht="18.75" customHeight="1">
      <c r="A25" s="42" t="s">
        <v>35</v>
      </c>
      <c r="B25" s="43"/>
      <c r="C25" s="44">
        <v>14.4</v>
      </c>
      <c r="D25" s="44"/>
      <c r="E25" s="44"/>
    </row>
    <row r="26" spans="1:5" s="41" customFormat="1" ht="17.25">
      <c r="A26" s="45" t="s">
        <v>36</v>
      </c>
      <c r="B26" s="31">
        <v>213</v>
      </c>
      <c r="C26" s="40">
        <v>1232.8</v>
      </c>
      <c r="D26" s="40"/>
      <c r="E26" s="40"/>
    </row>
    <row r="27" spans="1:5" s="41" customFormat="1" ht="17.25">
      <c r="A27" s="45" t="s">
        <v>37</v>
      </c>
      <c r="B27" s="31">
        <v>221</v>
      </c>
      <c r="C27" s="40">
        <v>7.3</v>
      </c>
      <c r="D27" s="40"/>
      <c r="E27" s="40"/>
    </row>
    <row r="28" spans="1:5" s="41" customFormat="1" ht="17.25">
      <c r="A28" s="45" t="s">
        <v>38</v>
      </c>
      <c r="B28" s="31">
        <v>222</v>
      </c>
      <c r="C28" s="40">
        <f>C29</f>
        <v>15.4</v>
      </c>
      <c r="D28" s="40">
        <f>D29</f>
        <v>0</v>
      </c>
      <c r="E28" s="40">
        <f>E29</f>
        <v>0</v>
      </c>
    </row>
    <row r="29" spans="1:5" s="41" customFormat="1" ht="17.25">
      <c r="A29" s="42" t="s">
        <v>39</v>
      </c>
      <c r="B29" s="43"/>
      <c r="C29" s="44">
        <v>15.4</v>
      </c>
      <c r="D29" s="44"/>
      <c r="E29" s="44"/>
    </row>
    <row r="30" spans="1:5" s="41" customFormat="1" ht="17.25">
      <c r="A30" s="45" t="s">
        <v>40</v>
      </c>
      <c r="B30" s="31">
        <v>225</v>
      </c>
      <c r="C30" s="40">
        <v>14.3</v>
      </c>
      <c r="D30" s="40"/>
      <c r="E30" s="40"/>
    </row>
    <row r="31" spans="1:5" s="41" customFormat="1" ht="17.25">
      <c r="A31" s="45" t="s">
        <v>41</v>
      </c>
      <c r="B31" s="31">
        <v>226</v>
      </c>
      <c r="C31" s="40">
        <f>SUM(C32:C37)</f>
        <v>398.90000000000003</v>
      </c>
      <c r="D31" s="40">
        <f>SUM(D32:D38)</f>
        <v>6.4</v>
      </c>
      <c r="E31" s="40">
        <f>SUM(E32:E37)</f>
        <v>0</v>
      </c>
    </row>
    <row r="32" spans="1:5" s="41" customFormat="1" ht="30.75" customHeight="1">
      <c r="A32" s="42" t="s">
        <v>42</v>
      </c>
      <c r="B32" s="31"/>
      <c r="C32" s="44">
        <v>44.5</v>
      </c>
      <c r="D32" s="40"/>
      <c r="E32" s="40"/>
    </row>
    <row r="33" spans="1:5" s="41" customFormat="1" ht="14.25" customHeight="1">
      <c r="A33" s="42" t="s">
        <v>43</v>
      </c>
      <c r="B33" s="31"/>
      <c r="C33" s="44">
        <v>5.6</v>
      </c>
      <c r="D33" s="40"/>
      <c r="E33" s="40"/>
    </row>
    <row r="34" spans="1:5" s="41" customFormat="1" ht="15.75" customHeight="1">
      <c r="A34" s="42" t="s">
        <v>44</v>
      </c>
      <c r="B34" s="31"/>
      <c r="C34" s="44">
        <v>1.8</v>
      </c>
      <c r="D34" s="40"/>
      <c r="E34" s="40"/>
    </row>
    <row r="35" spans="1:5" s="41" customFormat="1" ht="20.25" customHeight="1">
      <c r="A35" s="42" t="s">
        <v>45</v>
      </c>
      <c r="B35" s="31"/>
      <c r="C35" s="44">
        <v>16.9</v>
      </c>
      <c r="D35" s="40"/>
      <c r="E35" s="40"/>
    </row>
    <row r="36" spans="1:5" s="41" customFormat="1" ht="17.25">
      <c r="A36" s="42" t="s">
        <v>46</v>
      </c>
      <c r="B36" s="31"/>
      <c r="C36" s="44">
        <v>330.1</v>
      </c>
      <c r="D36" s="40"/>
      <c r="E36" s="40"/>
    </row>
    <row r="37" spans="1:5" s="41" customFormat="1" ht="17.25">
      <c r="A37" s="42" t="s">
        <v>47</v>
      </c>
      <c r="B37" s="31"/>
      <c r="C37" s="44"/>
      <c r="D37" s="44"/>
      <c r="E37" s="44"/>
    </row>
    <row r="38" spans="1:5" s="41" customFormat="1" ht="17.25">
      <c r="A38" s="42" t="s">
        <v>48</v>
      </c>
      <c r="B38" s="31"/>
      <c r="C38" s="44"/>
      <c r="D38" s="44">
        <v>6.4</v>
      </c>
      <c r="E38" s="44"/>
    </row>
    <row r="39" spans="1:5" s="41" customFormat="1" ht="17.25">
      <c r="A39" s="42" t="s">
        <v>49</v>
      </c>
      <c r="B39" s="31">
        <v>290</v>
      </c>
      <c r="C39" s="44">
        <v>2.3</v>
      </c>
      <c r="D39" s="44"/>
      <c r="E39" s="44"/>
    </row>
    <row r="40" spans="1:5" s="41" customFormat="1" ht="17.25">
      <c r="A40" s="45" t="s">
        <v>50</v>
      </c>
      <c r="B40" s="31">
        <v>300</v>
      </c>
      <c r="C40" s="40">
        <f>C43+C41</f>
        <v>590.1999999999999</v>
      </c>
      <c r="D40" s="40">
        <f>D43+D41</f>
        <v>229.8</v>
      </c>
      <c r="E40" s="40">
        <f>E43+E41</f>
        <v>0</v>
      </c>
    </row>
    <row r="41" spans="1:5" s="41" customFormat="1" ht="17.25">
      <c r="A41" s="45" t="s">
        <v>51</v>
      </c>
      <c r="B41" s="31">
        <v>310</v>
      </c>
      <c r="C41" s="40">
        <f>C42</f>
        <v>536.3</v>
      </c>
      <c r="D41" s="40">
        <f>D42</f>
        <v>0</v>
      </c>
      <c r="E41" s="40">
        <f>E42</f>
        <v>0</v>
      </c>
    </row>
    <row r="42" spans="1:5" s="41" customFormat="1" ht="17.25">
      <c r="A42" s="42" t="s">
        <v>52</v>
      </c>
      <c r="B42" s="43"/>
      <c r="C42" s="44">
        <v>536.3</v>
      </c>
      <c r="D42" s="44"/>
      <c r="E42" s="44"/>
    </row>
    <row r="43" spans="1:5" s="41" customFormat="1" ht="17.25">
      <c r="A43" s="45" t="s">
        <v>53</v>
      </c>
      <c r="B43" s="31">
        <v>340</v>
      </c>
      <c r="C43" s="40">
        <f>C45+C46+C47+C48+C44</f>
        <v>53.9</v>
      </c>
      <c r="D43" s="40">
        <f>D45+D46+D47+D48+D44+D49</f>
        <v>229.8</v>
      </c>
      <c r="E43" s="40">
        <f>E45+E46+E47+E48+E44</f>
        <v>0</v>
      </c>
    </row>
    <row r="44" spans="1:5" s="41" customFormat="1" ht="17.25">
      <c r="A44" s="42" t="s">
        <v>54</v>
      </c>
      <c r="B44" s="31"/>
      <c r="C44" s="44"/>
      <c r="D44" s="44">
        <v>52</v>
      </c>
      <c r="E44" s="44"/>
    </row>
    <row r="45" spans="1:5" s="41" customFormat="1" ht="17.25">
      <c r="A45" s="42" t="s">
        <v>55</v>
      </c>
      <c r="B45" s="31"/>
      <c r="C45" s="46">
        <v>12.3</v>
      </c>
      <c r="D45" s="46"/>
      <c r="E45" s="46"/>
    </row>
    <row r="46" spans="1:5" s="41" customFormat="1" ht="17.25">
      <c r="A46" s="42" t="s">
        <v>56</v>
      </c>
      <c r="B46" s="31"/>
      <c r="C46" s="46">
        <v>13</v>
      </c>
      <c r="D46" s="46"/>
      <c r="E46" s="46"/>
    </row>
    <row r="47" spans="1:5" s="41" customFormat="1" ht="17.25">
      <c r="A47" s="42" t="s">
        <v>57</v>
      </c>
      <c r="B47" s="31"/>
      <c r="C47" s="46">
        <v>8.6</v>
      </c>
      <c r="D47" s="46"/>
      <c r="E47" s="46"/>
    </row>
    <row r="48" spans="1:5" s="41" customFormat="1" ht="17.25">
      <c r="A48" s="42" t="s">
        <v>58</v>
      </c>
      <c r="B48" s="31"/>
      <c r="C48" s="46">
        <v>20</v>
      </c>
      <c r="D48" s="46"/>
      <c r="E48" s="46"/>
    </row>
    <row r="49" spans="1:5" s="41" customFormat="1" ht="17.25">
      <c r="A49" s="42" t="s">
        <v>59</v>
      </c>
      <c r="B49" s="31"/>
      <c r="C49" s="46"/>
      <c r="D49" s="46">
        <v>177.8</v>
      </c>
      <c r="E49" s="46"/>
    </row>
    <row r="50" spans="1:5" s="38" customFormat="1" ht="24.75" customHeight="1">
      <c r="A50" s="35" t="s">
        <v>60</v>
      </c>
      <c r="B50" s="35"/>
      <c r="C50" s="36">
        <f>C51+C75</f>
        <v>0</v>
      </c>
      <c r="D50" s="36">
        <f>D51+D75</f>
        <v>985.5999999999999</v>
      </c>
      <c r="E50" s="36">
        <f>E51+E75</f>
        <v>0</v>
      </c>
    </row>
    <row r="51" spans="1:5" s="41" customFormat="1" ht="17.25">
      <c r="A51" s="45" t="s">
        <v>29</v>
      </c>
      <c r="B51" s="31">
        <v>220</v>
      </c>
      <c r="C51" s="40">
        <f>C52+C54+C59+C68</f>
        <v>0</v>
      </c>
      <c r="D51" s="40">
        <f>D52+D54+D59+D68</f>
        <v>262.8</v>
      </c>
      <c r="E51" s="40">
        <f>E52+E54+E59+E68</f>
        <v>0</v>
      </c>
    </row>
    <row r="52" spans="1:5" s="41" customFormat="1" ht="17.25">
      <c r="A52" s="45" t="s">
        <v>38</v>
      </c>
      <c r="B52" s="31">
        <v>222</v>
      </c>
      <c r="C52" s="40">
        <f>SUM(C53:C53)</f>
        <v>0</v>
      </c>
      <c r="D52" s="40">
        <f>SUM(D53:D53)</f>
        <v>0</v>
      </c>
      <c r="E52" s="40">
        <f>SUM(E53:E53)</f>
        <v>0</v>
      </c>
    </row>
    <row r="53" spans="1:5" s="41" customFormat="1" ht="17.25">
      <c r="A53" s="42" t="s">
        <v>61</v>
      </c>
      <c r="B53" s="31"/>
      <c r="C53" s="44"/>
      <c r="D53" s="44"/>
      <c r="E53" s="44"/>
    </row>
    <row r="54" spans="1:5" s="41" customFormat="1" ht="17.25">
      <c r="A54" s="45" t="s">
        <v>62</v>
      </c>
      <c r="B54" s="31">
        <v>223</v>
      </c>
      <c r="C54" s="40">
        <f>SUM(C55:C58)</f>
        <v>0</v>
      </c>
      <c r="D54" s="40">
        <f>SUM(D55:D58)</f>
        <v>191.70000000000002</v>
      </c>
      <c r="E54" s="40">
        <f>SUM(E55:E58)</f>
        <v>0</v>
      </c>
    </row>
    <row r="55" spans="1:5" s="41" customFormat="1" ht="17.25">
      <c r="A55" s="42" t="s">
        <v>63</v>
      </c>
      <c r="B55" s="31"/>
      <c r="C55" s="44"/>
      <c r="D55" s="44"/>
      <c r="E55" s="44"/>
    </row>
    <row r="56" spans="1:5" s="41" customFormat="1" ht="17.25">
      <c r="A56" s="42" t="s">
        <v>64</v>
      </c>
      <c r="B56" s="31"/>
      <c r="C56" s="44"/>
      <c r="D56" s="44">
        <v>175.4</v>
      </c>
      <c r="E56" s="44"/>
    </row>
    <row r="57" spans="1:5" s="41" customFormat="1" ht="17.25">
      <c r="A57" s="42" t="s">
        <v>65</v>
      </c>
      <c r="B57" s="31"/>
      <c r="C57" s="44"/>
      <c r="D57" s="44">
        <f>16.3</f>
        <v>16.3</v>
      </c>
      <c r="E57" s="44"/>
    </row>
    <row r="58" spans="1:5" s="41" customFormat="1" ht="30" customHeight="1">
      <c r="A58" s="42" t="s">
        <v>66</v>
      </c>
      <c r="B58" s="31"/>
      <c r="C58" s="44"/>
      <c r="D58" s="44"/>
      <c r="E58" s="44"/>
    </row>
    <row r="59" spans="1:5" s="41" customFormat="1" ht="17.25">
      <c r="A59" s="45" t="s">
        <v>67</v>
      </c>
      <c r="B59" s="31">
        <v>225</v>
      </c>
      <c r="C59" s="40">
        <f>SUM(C60:C67)</f>
        <v>0</v>
      </c>
      <c r="D59" s="40">
        <f>SUM(D60:D67)</f>
        <v>58.50000000000001</v>
      </c>
      <c r="E59" s="40">
        <f>SUM(E60:E67)</f>
        <v>0</v>
      </c>
    </row>
    <row r="60" spans="1:5" s="41" customFormat="1" ht="17.25">
      <c r="A60" s="42" t="s">
        <v>68</v>
      </c>
      <c r="B60" s="31"/>
      <c r="C60" s="40"/>
      <c r="D60" s="44">
        <f>1.3+2.8</f>
        <v>4.1</v>
      </c>
      <c r="E60" s="40"/>
    </row>
    <row r="61" spans="1:5" s="41" customFormat="1" ht="17.25">
      <c r="A61" s="42" t="s">
        <v>69</v>
      </c>
      <c r="B61" s="31"/>
      <c r="C61" s="44"/>
      <c r="D61" s="44">
        <f>10.4+10.3</f>
        <v>20.700000000000003</v>
      </c>
      <c r="E61" s="44"/>
    </row>
    <row r="62" spans="1:5" s="41" customFormat="1" ht="17.25">
      <c r="A62" s="42" t="s">
        <v>70</v>
      </c>
      <c r="B62" s="31"/>
      <c r="C62" s="44"/>
      <c r="D62" s="44"/>
      <c r="E62" s="44"/>
    </row>
    <row r="63" spans="1:5" s="41" customFormat="1" ht="17.25">
      <c r="A63" s="42" t="s">
        <v>71</v>
      </c>
      <c r="B63" s="31"/>
      <c r="C63" s="44"/>
      <c r="D63" s="44">
        <v>2</v>
      </c>
      <c r="E63" s="44"/>
    </row>
    <row r="64" spans="1:5" s="41" customFormat="1" ht="17.25">
      <c r="A64" s="42" t="s">
        <v>72</v>
      </c>
      <c r="B64" s="31"/>
      <c r="C64" s="44"/>
      <c r="D64" s="44">
        <f>23.4+6.3</f>
        <v>29.7</v>
      </c>
      <c r="E64" s="44"/>
    </row>
    <row r="65" spans="1:5" s="41" customFormat="1" ht="17.25">
      <c r="A65" s="42" t="s">
        <v>73</v>
      </c>
      <c r="B65" s="31"/>
      <c r="C65" s="44"/>
      <c r="D65" s="44">
        <v>2</v>
      </c>
      <c r="E65" s="44"/>
    </row>
    <row r="66" spans="1:5" s="41" customFormat="1" ht="17.25">
      <c r="A66" s="42" t="s">
        <v>74</v>
      </c>
      <c r="B66" s="31"/>
      <c r="C66" s="44"/>
      <c r="D66" s="44"/>
      <c r="E66" s="44"/>
    </row>
    <row r="67" spans="1:5" s="41" customFormat="1" ht="17.25">
      <c r="A67" s="42" t="s">
        <v>75</v>
      </c>
      <c r="B67" s="31"/>
      <c r="C67" s="44"/>
      <c r="D67" s="44"/>
      <c r="E67" s="44"/>
    </row>
    <row r="68" spans="1:5" s="41" customFormat="1" ht="17.25">
      <c r="A68" s="45" t="s">
        <v>76</v>
      </c>
      <c r="B68" s="31">
        <v>226</v>
      </c>
      <c r="C68" s="40">
        <f>SUM(C69:C74)</f>
        <v>0</v>
      </c>
      <c r="D68" s="40">
        <f>SUM(D69:D74)</f>
        <v>12.600000000000001</v>
      </c>
      <c r="E68" s="40">
        <f>SUM(E69:E74)</f>
        <v>0</v>
      </c>
    </row>
    <row r="69" spans="1:5" s="41" customFormat="1" ht="17.25">
      <c r="A69" s="42" t="s">
        <v>77</v>
      </c>
      <c r="B69" s="31"/>
      <c r="C69" s="44"/>
      <c r="D69" s="44">
        <v>2.3</v>
      </c>
      <c r="E69" s="44"/>
    </row>
    <row r="70" spans="1:5" s="41" customFormat="1" ht="17.25">
      <c r="A70" s="42" t="s">
        <v>78</v>
      </c>
      <c r="B70" s="31"/>
      <c r="C70" s="44"/>
      <c r="D70" s="44">
        <v>5.3</v>
      </c>
      <c r="E70" s="44"/>
    </row>
    <row r="71" spans="1:5" s="41" customFormat="1" ht="17.25">
      <c r="A71" s="42" t="s">
        <v>59</v>
      </c>
      <c r="B71" s="31"/>
      <c r="C71" s="44"/>
      <c r="D71" s="44"/>
      <c r="E71" s="44"/>
    </row>
    <row r="72" spans="1:5" s="41" customFormat="1" ht="17.25">
      <c r="A72" s="42" t="s">
        <v>79</v>
      </c>
      <c r="B72" s="31"/>
      <c r="C72" s="44"/>
      <c r="D72" s="44">
        <v>5</v>
      </c>
      <c r="E72" s="44"/>
    </row>
    <row r="73" spans="1:5" s="41" customFormat="1" ht="17.25">
      <c r="A73" s="42" t="s">
        <v>48</v>
      </c>
      <c r="B73" s="31"/>
      <c r="C73" s="44"/>
      <c r="D73" s="44"/>
      <c r="E73" s="44"/>
    </row>
    <row r="74" spans="1:5" s="41" customFormat="1" ht="17.25">
      <c r="A74" s="42" t="s">
        <v>80</v>
      </c>
      <c r="B74" s="31"/>
      <c r="C74" s="44"/>
      <c r="D74" s="44"/>
      <c r="E74" s="44"/>
    </row>
    <row r="75" spans="1:5" s="41" customFormat="1" ht="17.25">
      <c r="A75" s="45" t="s">
        <v>50</v>
      </c>
      <c r="B75" s="31">
        <v>300</v>
      </c>
      <c r="C75" s="40">
        <f>C76</f>
        <v>0</v>
      </c>
      <c r="D75" s="40">
        <f>D76</f>
        <v>722.8</v>
      </c>
      <c r="E75" s="40">
        <f>E76</f>
        <v>0</v>
      </c>
    </row>
    <row r="76" spans="1:5" s="41" customFormat="1" ht="17.25">
      <c r="A76" s="42" t="s">
        <v>81</v>
      </c>
      <c r="B76" s="31">
        <v>340</v>
      </c>
      <c r="C76" s="40">
        <f>SUM(C77:C79)</f>
        <v>0</v>
      </c>
      <c r="D76" s="40">
        <f>SUM(D77:D79)</f>
        <v>722.8</v>
      </c>
      <c r="E76" s="40">
        <f>SUM(E77:E79)</f>
        <v>0</v>
      </c>
    </row>
    <row r="77" spans="1:5" s="41" customFormat="1" ht="17.25">
      <c r="A77" s="42" t="s">
        <v>82</v>
      </c>
      <c r="B77" s="31"/>
      <c r="C77" s="46"/>
      <c r="D77" s="46">
        <v>556.5</v>
      </c>
      <c r="E77" s="46"/>
    </row>
    <row r="78" spans="1:5" s="41" customFormat="1" ht="17.25">
      <c r="A78" s="42" t="s">
        <v>59</v>
      </c>
      <c r="B78" s="17"/>
      <c r="C78" s="46"/>
      <c r="D78" s="46">
        <f>166.3</f>
        <v>166.3</v>
      </c>
      <c r="E78" s="46"/>
    </row>
    <row r="79" spans="1:5" s="41" customFormat="1" ht="17.25">
      <c r="A79" s="42" t="s">
        <v>83</v>
      </c>
      <c r="B79" s="17"/>
      <c r="C79" s="46"/>
      <c r="D79" s="46"/>
      <c r="E79" s="46"/>
    </row>
    <row r="80" spans="1:5" s="38" customFormat="1" ht="21.75" customHeight="1">
      <c r="A80" s="47" t="s">
        <v>84</v>
      </c>
      <c r="B80" s="47"/>
      <c r="C80" s="36">
        <f>C81</f>
        <v>0</v>
      </c>
      <c r="D80" s="36">
        <f>D81</f>
        <v>89.1</v>
      </c>
      <c r="E80" s="36">
        <f>E81</f>
        <v>0</v>
      </c>
    </row>
    <row r="81" spans="1:5" s="41" customFormat="1" ht="17.25">
      <c r="A81" s="45" t="s">
        <v>85</v>
      </c>
      <c r="B81" s="48" t="s">
        <v>86</v>
      </c>
      <c r="C81" s="23"/>
      <c r="D81" s="23">
        <v>89.1</v>
      </c>
      <c r="E81" s="23"/>
    </row>
  </sheetData>
  <sheetProtection selectLockedCells="1" selectUnlockedCells="1"/>
  <mergeCells count="4">
    <mergeCell ref="A2:C2"/>
    <mergeCell ref="D4:D7"/>
    <mergeCell ref="E4:E7"/>
    <mergeCell ref="B12:E12"/>
  </mergeCells>
  <printOptions/>
  <pageMargins left="0.6402777777777777" right="0.1597222222222222" top="0.2" bottom="0.2" header="0.5118055555555555" footer="0.5118055555555555"/>
  <pageSetup horizontalDpi="300" verticalDpi="300" orientation="landscape" paperSize="9" scale="66"/>
  <rowBreaks count="4" manualBreakCount="4">
    <brk id="30" max="255" man="1"/>
    <brk id="110" max="255" man="1"/>
    <brk id="118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2012-03-01T07:58:55Z</cp:lastPrinted>
  <dcterms:created xsi:type="dcterms:W3CDTF">1996-10-08T23:32:33Z</dcterms:created>
  <dcterms:modified xsi:type="dcterms:W3CDTF">2012-03-01T12:24:02Z</dcterms:modified>
  <cp:category/>
  <cp:version/>
  <cp:contentType/>
  <cp:contentStatus/>
</cp:coreProperties>
</file>